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Paramètres" sheetId="2" state="visible" r:id="rId4"/>
    <sheet name="Trésorerie 13 semain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<sst xmlns="http://schemas.openxmlformats.org/spreadsheetml/2006/main" count="98" uniqueCount="97">
  <si>
    <t xml:space="preserve">MODÈLE DE TRÉSORERIE À TREIZE SEMAINES</t>
  </si>
  <si>
    <t xml:space="preserve">LEMBRA CONSEIL — Expert-comptable &amp; commissaire aux comptes, Casablanca</t>
  </si>
  <si>
    <t xml:space="preserve">À QUOI SERT CE TABLEAU</t>
  </si>
  <si>
    <t xml:space="preserve">Treize semaines correspondent à un trimestre : l'horizon sur lequel une décision</t>
  </si>
  <si>
    <t xml:space="preserve">corrective produit encore un effet. Au-delà, vous ne pilotez plus, vous prévoyez.</t>
  </si>
  <si>
    <t xml:space="preserve">Le tableau est GLISSANT : chaque semaine, vous décalez d'une colonne et vous en</t>
  </si>
  <si>
    <t xml:space="preserve">ajoutez une à la fin. L'horizon reste donc toujours de treize semaines, au lieu de</t>
  </si>
  <si>
    <t xml:space="preserve">se réduire à rien en fin d'exercice.</t>
  </si>
  <si>
    <t xml:space="preserve">LES TROIS RÈGLES QUI FONT LA DIFFÉRENCE</t>
  </si>
  <si>
    <t xml:space="preserve">1. Tout en TTC.</t>
  </si>
  <si>
    <t xml:space="preserve">Ce tableau suit des mouvements bancaires, pas un résultat. La TVA transite par la banque : elle doit y figurer.</t>
  </si>
  <si>
    <t xml:space="preserve">2. Vos délais RÉELS, pas vos délais contractuels.</t>
  </si>
  <si>
    <t xml:space="preserve">Mesurez-les sur vos douze derniers mois. L'écart est souvent de trente jours — et c'est lui qui provoque les incidents.</t>
  </si>
  <si>
    <t xml:space="preserve">3. Le solde de départ est le solde BANCAIRE.</t>
  </si>
  <si>
    <t xml:space="preserve">Tous comptes confondus, à la date du jour. Pas un solde comptable.</t>
  </si>
  <si>
    <t xml:space="preserve">CODE COULEUR</t>
  </si>
  <si>
    <t xml:space="preserve">Bleu sur fond jaune</t>
  </si>
  <si>
    <t xml:space="preserve">Cellules à remplir. Ce sont les seules.</t>
  </si>
  <si>
    <t xml:space="preserve">Noir</t>
  </si>
  <si>
    <t xml:space="preserve">Formules. Ne pas écraser.</t>
  </si>
  <si>
    <t xml:space="preserve">Vert</t>
  </si>
  <si>
    <t xml:space="preserve">Reprise d'une autre feuille.</t>
  </si>
  <si>
    <t xml:space="preserve">COMMENT DÉMARRER</t>
  </si>
  <si>
    <t xml:space="preserve">1.  Onglet « Paramètres » : saisissez la date de départ et votre solde bancaire.</t>
  </si>
  <si>
    <t xml:space="preserve">2.  Onglet « Paramètres » : renseignez vos délais réels d'encaissement et de règlement.</t>
  </si>
  <si>
    <t xml:space="preserve">3.  Onglet « Trésorerie 13 semaines » : remplissez les cellules jaunes, semaine par semaine.</t>
  </si>
  <si>
    <t xml:space="preserve">4.  Lisez la ligne « Solde de fin de semaine » : le minimum est votre POINT BAS.</t>
  </si>
  <si>
    <t xml:space="preserve">5.  Chaque lundi : décalez d'une colonne, ajoutez la semaine 14, actualisez le solde réel.</t>
  </si>
  <si>
    <t xml:space="preserve">AVERTISSEMENT</t>
  </si>
  <si>
    <t xml:space="preserve">Ce modèle est un outil de pilotage fourni à titre indicatif. Il ne constitue pas un conseil personnalisé et ne se substitue pas à l'examen de votre situation. © 2026 LEMBRA CONSEIL.</t>
  </si>
  <si>
    <t xml:space="preserve">PARAMÈTRES</t>
  </si>
  <si>
    <t xml:space="preserve">Les cellules jaunes sont les seules à remplir.</t>
  </si>
  <si>
    <t xml:space="preserve">Identification</t>
  </si>
  <si>
    <t xml:space="preserve">Raison sociale</t>
  </si>
  <si>
    <t xml:space="preserve">Votre société</t>
  </si>
  <si>
    <t xml:space="preserve">Telle qu'elle figure au modèle J.</t>
  </si>
  <si>
    <t xml:space="preserve">Date de début (lundi de la semaine 1)</t>
  </si>
  <si>
    <t xml:space="preserve">Prenez un lundi. Modifiez cette date chaque semaine.</t>
  </si>
  <si>
    <t xml:space="preserve">Solde bancaire de départ (TTC)</t>
  </si>
  <si>
    <t xml:space="preserve">Tous comptes confondus, à la date ci-dessus.</t>
  </si>
  <si>
    <t xml:space="preserve">Vos délais réels</t>
  </si>
  <si>
    <t xml:space="preserve">Mesurés sur vos douze derniers mois, pas vos conditions générales.</t>
  </si>
  <si>
    <t xml:space="preserve">Délai moyen d'encaissement clients (jours)</t>
  </si>
  <si>
    <t xml:space="preserve">Date de facture → date de crédit en banque.</t>
  </si>
  <si>
    <t xml:space="preserve">Délai moyen de règlement fournisseurs (jours)</t>
  </si>
  <si>
    <t xml:space="preserve">Date de facture → date de débit.</t>
  </si>
  <si>
    <t xml:space="preserve">Seuil d'alerte de trésorerie (MAD)</t>
  </si>
  <si>
    <t xml:space="preserve">En dessous, la ligne passe en rouge.</t>
  </si>
  <si>
    <t xml:space="preserve">Rappel de méthode</t>
  </si>
  <si>
    <t xml:space="preserve">Un budget mesure un RÉSULTAT, hors taxe. Ce tableau mesure une TRÉSORERIE, toutes taxes comprises.</t>
  </si>
  <si>
    <t xml:space="preserve">Un bénéfice ne fait pas une trésorerie : entre les deux s'intercale le besoin en fonds de roulement.</t>
  </si>
  <si>
    <t xml:space="preserve">Une entreprise qui croît CONSOMME de la trésorerie : créances et stocks augmentent avant la marge.</t>
  </si>
  <si>
    <t xml:space="preserve">TRÉSORERIE — 13 SEMAINES GLISSANTES</t>
  </si>
  <si>
    <t xml:space="preserve">Semaine du</t>
  </si>
  <si>
    <t xml:space="preserve">TOTAL 13 sem.</t>
  </si>
  <si>
    <t xml:space="preserve">ENCAISSEMENTS (TTC)</t>
  </si>
  <si>
    <t xml:space="preserve">Règlements clients — ventes courantes</t>
  </si>
  <si>
    <t xml:space="preserve">Règlements clients — arriérés / relances</t>
  </si>
  <si>
    <t xml:space="preserve">Acomptes et avances reçus</t>
  </si>
  <si>
    <t xml:space="preserve">Apports, comptes courants d'associés</t>
  </si>
  <si>
    <t xml:space="preserve">Déblocage d'emprunt ou de ligne</t>
  </si>
  <si>
    <t xml:space="preserve">Remboursement de crédit de TVA</t>
  </si>
  <si>
    <t xml:space="preserve">Subventions, primes et aides encaissées</t>
  </si>
  <si>
    <t xml:space="preserve">Autres encaissements</t>
  </si>
  <si>
    <t xml:space="preserve">TOTAL ENCAISSEMENTS</t>
  </si>
  <si>
    <t xml:space="preserve">DÉCAISSEMENTS (TTC)</t>
  </si>
  <si>
    <t xml:space="preserve">Fournisseurs — achats et sous-traitance</t>
  </si>
  <si>
    <t xml:space="preserve">Salaires nets</t>
  </si>
  <si>
    <t xml:space="preserve">Charges sociales (CNSS, AMO, retraite)</t>
  </si>
  <si>
    <t xml:space="preserve">Impôt sur les sociétés — acomptes</t>
  </si>
  <si>
    <t xml:space="preserve">TVA à décaisser</t>
  </si>
  <si>
    <t xml:space="preserve">Autres impôts et taxes</t>
  </si>
  <si>
    <t xml:space="preserve">Loyers et charges locatives</t>
  </si>
  <si>
    <t xml:space="preserve">Énergie, télécoms, abonnements</t>
  </si>
  <si>
    <t xml:space="preserve">Assurances</t>
  </si>
  <si>
    <t xml:space="preserve">Honoraires et services extérieurs</t>
  </si>
  <si>
    <t xml:space="preserve">Échéances d'emprunt (capital + intérêts)</t>
  </si>
  <si>
    <t xml:space="preserve">Investissements</t>
  </si>
  <si>
    <t xml:space="preserve">Autres décaissements</t>
  </si>
  <si>
    <t xml:space="preserve">TOTAL DÉCAISSEMENTS</t>
  </si>
  <si>
    <t xml:space="preserve">SOLDES</t>
  </si>
  <si>
    <t xml:space="preserve">Variation de la semaine</t>
  </si>
  <si>
    <t xml:space="preserve">Solde de début de semaine</t>
  </si>
  <si>
    <t xml:space="preserve">SOLDE DE FIN DE SEMAINE</t>
  </si>
  <si>
    <t xml:space="preserve">INDICATEURS DE PILOTAGE</t>
  </si>
  <si>
    <t xml:space="preserve">POINT BAS sur 13 semaines</t>
  </si>
  <si>
    <t xml:space="preserve">Le seul chiffre qui décide. C'est lui qui cale votre besoin de financement.</t>
  </si>
  <si>
    <t xml:space="preserve">Semaine du point bas</t>
  </si>
  <si>
    <t xml:space="preserve">La date à laquelle le financement doit être en place.</t>
  </si>
  <si>
    <t xml:space="preserve">Marge sous le seuil d'alerte</t>
  </si>
  <si>
    <t xml:space="preserve">Négatif : le seuil sera franchi. Agissez avant.</t>
  </si>
  <si>
    <t xml:space="preserve">Nombre de semaines sous le seuil</t>
  </si>
  <si>
    <t xml:space="preserve">Zéro est l'objectif.</t>
  </si>
  <si>
    <t xml:space="preserve">Encaissements cumulés</t>
  </si>
  <si>
    <t xml:space="preserve">Sur les treize semaines.</t>
  </si>
  <si>
    <t xml:space="preserve">Décaissements cumulés</t>
  </si>
  <si>
    <t xml:space="preserve">La colonne D contient un exemple de valeurs réalistes : remplacez-les par les vôtres.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</si>
</sst>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&quot; MAD&quot;;\(#,##0&quot;) MAD&quot;;\-"/>
    <numFmt numFmtId="167" formatCode="#,##0;\(#,##0\);\-"/>
    <numFmt numFmtId="168" formatCode="dd/mm"/>
    <numFmt numFmtId="169" formatCode="0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5A1626"/>
      <name val="Arial"/>
      <family val="0"/>
      <charset val="1"/>
    </font>
    <font>
      <i val="true"/>
      <sz val="9"/>
      <color rgb="FF42383A"/>
      <name val="Arial"/>
      <family val="0"/>
      <charset val="1"/>
    </font>
    <font>
      <b val="true"/>
      <sz val="11"/>
      <color rgb="FF5A1626"/>
      <name val="Arial"/>
      <family val="0"/>
      <charset val="1"/>
    </font>
    <font>
      <sz val="10"/>
      <color rgb="FF42383A"/>
      <name val="Arial"/>
      <family val="0"/>
      <charset val="1"/>
    </font>
    <font>
      <b val="true"/>
      <sz val="10"/>
      <color rgb="FF3B0E1B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4"/>
      <color rgb="FF5A1626"/>
      <name val="Arial"/>
      <family val="0"/>
      <charset val="1"/>
    </font>
    <font>
      <i val="true"/>
      <sz val="10"/>
      <color rgb="FF008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5A1626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3B0E1B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rgb="FFF6F0E7"/>
      </patternFill>
    </fill>
    <fill>
      <patternFill patternType="solid">
        <fgColor rgb="FF5A1626"/>
        <bgColor rgb="FF3B0E1B"/>
      </patternFill>
    </fill>
    <fill>
      <patternFill patternType="solid">
        <fgColor rgb="FF3B0E1B"/>
        <bgColor rgb="FF5A1626"/>
      </patternFill>
    </fill>
    <fill>
      <patternFill patternType="solid">
        <fgColor rgb="FFFCF8F1"/>
        <bgColor rgb="FFFFFFFF"/>
      </patternFill>
    </fill>
    <fill>
      <patternFill patternType="solid">
        <fgColor rgb="FFF6F0E7"/>
        <bgColor rgb="FFFCF8F1"/>
      </patternFill>
    </fill>
    <fill>
      <patternFill patternType="solid">
        <fgColor rgb="FFC0A24E"/>
        <bgColor rgb="FF87878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D9CA"/>
      </left>
      <right style="thin">
        <color rgb="FFE4D9CA"/>
      </right>
      <top style="thin">
        <color rgb="FFE4D9CA"/>
      </top>
      <bottom style="thin">
        <color rgb="FFE4D9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FFFFFF"/>
      </font>
      <fill>
        <patternFill>
          <bgColor rgb="FFC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CF8F1"/>
      <rgbColor rgb="FFF6F0E7"/>
      <rgbColor rgb="FF5A162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4D9CA"/>
      <rgbColor rgb="FF3366FF"/>
      <rgbColor rgb="FF33CCCC"/>
      <rgbColor rgb="FF99CC00"/>
      <rgbColor rgb="FFFFCC00"/>
      <rgbColor rgb="FFFF9900"/>
      <rgbColor rgb="FFFF6600"/>
      <rgbColor rgb="FF666699"/>
      <rgbColor rgb="FFC0A24E"/>
      <rgbColor rgb="FF003366"/>
      <rgbColor rgb="FF339966"/>
      <rgbColor rgb="FF003300"/>
      <rgbColor rgb="FF3B0E1B"/>
      <rgbColor rgb="FF993300"/>
      <rgbColor rgb="FF993366"/>
      <rgbColor rgb="FF333399"/>
      <rgbColor rgb="FF4238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Solde de fin de semaine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5a1626"/>
            </a:solidFill>
            <a:ln w="28080">
              <a:solidFill>
                <a:srgbClr val="5a162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'Trésorerie 13 semaines'!$D$5:$P$5</c:f>
              <c:strCache>
                <c:ptCount val="13"/>
                <c:pt idx="0">
                  <c:v>05/01</c:v>
                </c:pt>
                <c:pt idx="1">
                  <c:v>12/01</c:v>
                </c:pt>
                <c:pt idx="2">
                  <c:v>19/01</c:v>
                </c:pt>
                <c:pt idx="3">
                  <c:v>26/01</c:v>
                </c:pt>
                <c:pt idx="4">
                  <c:v>02/02</c:v>
                </c:pt>
                <c:pt idx="5">
                  <c:v>09/02</c:v>
                </c:pt>
                <c:pt idx="6">
                  <c:v>16/02</c:v>
                </c:pt>
                <c:pt idx="7">
                  <c:v>23/02</c:v>
                </c:pt>
                <c:pt idx="8">
                  <c:v>02/03</c:v>
                </c:pt>
                <c:pt idx="9">
                  <c:v>09/03</c:v>
                </c:pt>
                <c:pt idx="10">
                  <c:v>16/03</c:v>
                </c:pt>
                <c:pt idx="11">
                  <c:v>23/03</c:v>
                </c:pt>
                <c:pt idx="12">
                  <c:v>30/03</c:v>
                </c:pt>
              </c:strCache>
            </c:strRef>
          </c:cat>
          <c:val>
            <c:numRef>
              <c:f>'Trésorerie 13 semaines'!$D$37:$P$37</c:f>
              <c:numCache>
                <c:formatCode>#,##0;\(#,##0\);\-</c:formatCode>
                <c:ptCount val="13"/>
                <c:pt idx="0">
                  <c:v>225000</c:v>
                </c:pt>
                <c:pt idx="1">
                  <c:v>225000</c:v>
                </c:pt>
                <c:pt idx="2">
                  <c:v>225000</c:v>
                </c:pt>
                <c:pt idx="3">
                  <c:v>225000</c:v>
                </c:pt>
                <c:pt idx="4">
                  <c:v>225000</c:v>
                </c:pt>
                <c:pt idx="5">
                  <c:v>225000</c:v>
                </c:pt>
                <c:pt idx="6">
                  <c:v>225000</c:v>
                </c:pt>
                <c:pt idx="7">
                  <c:v>225000</c:v>
                </c:pt>
                <c:pt idx="8">
                  <c:v>225000</c:v>
                </c:pt>
                <c:pt idx="9">
                  <c:v>225000</c:v>
                </c:pt>
                <c:pt idx="10">
                  <c:v>225000</c:v>
                </c:pt>
                <c:pt idx="11">
                  <c:v>225000</c:v>
                </c:pt>
                <c:pt idx="12">
                  <c:v>225000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6487634"/>
        <c:axId val="82989253"/>
      </c:lineChart>
      <c:catAx>
        <c:axId val="96487634"/>
        <c:scaling>
          <c:orientation val="minMax"/>
        </c:scaling>
        <c:delete val="0"/>
        <c:axPos val="b"/>
        <c:numFmt formatCode="dd/mm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989253"/>
        <c:crosses val="autoZero"/>
        <c:auto val="1"/>
        <c:lblAlgn val="ctr"/>
        <c:lblOffset val="100"/>
        <c:noMultiLvlLbl val="0"/>
      </c:catAx>
      <c:valAx>
        <c:axId val="829892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48763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48</xdr:row>
      <xdr:rowOff>160560</xdr:rowOff>
    </xdr:from>
    <xdr:to>
      <xdr:col>9</xdr:col>
      <xdr:colOff>252000</xdr:colOff>
      <xdr:row>63</xdr:row>
      <xdr:rowOff>2520</xdr:rowOff>
    </xdr:to>
    <xdr:graphicFrame>
      <xdr:nvGraphicFramePr>
        <xdr:cNvPr id="0" name="Chart 1"/>
        <xdr:cNvGraphicFramePr/>
      </xdr:nvGraphicFramePr>
      <xdr:xfrm>
        <a:off x="141120" y="9420120"/>
        <a:ext cx="86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62"/>
    <col collapsed="false" customWidth="true" hidden="false" outlineLevel="0" max="6" min="4" style="0" width="3"/>
  </cols>
  <sheetData>
    <row r="2" customFormat="false" ht="19.7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3"/>
    </row>
    <row r="6" customFormat="false" ht="15" hidden="false" customHeight="false" outlineLevel="0" collapsed="false">
      <c r="B6" s="4" t="s">
        <v>3</v>
      </c>
      <c r="C6" s="4"/>
    </row>
    <row r="7" customFormat="false" ht="15" hidden="false" customHeight="false" outlineLevel="0" collapsed="false">
      <c r="B7" s="4" t="s">
        <v>4</v>
      </c>
      <c r="C7" s="4"/>
    </row>
    <row r="8" customFormat="false" ht="15" hidden="false" customHeight="false" outlineLevel="0" collapsed="false">
      <c r="B8" s="4"/>
      <c r="C8" s="4"/>
    </row>
    <row r="9" customFormat="false" ht="15" hidden="false" customHeight="false" outlineLevel="0" collapsed="false">
      <c r="B9" s="4" t="s">
        <v>5</v>
      </c>
      <c r="C9" s="4"/>
    </row>
    <row r="10" customFormat="false" ht="15" hidden="false" customHeight="false" outlineLevel="0" collapsed="false">
      <c r="B10" s="4" t="s">
        <v>6</v>
      </c>
      <c r="C10" s="4"/>
    </row>
    <row r="11" customFormat="false" ht="15" hidden="false" customHeight="false" outlineLevel="0" collapsed="false">
      <c r="B11" s="4" t="s">
        <v>7</v>
      </c>
      <c r="C11" s="4"/>
    </row>
    <row r="13" customFormat="false" ht="15" hidden="false" customHeight="false" outlineLevel="0" collapsed="false">
      <c r="B13" s="3" t="s">
        <v>8</v>
      </c>
      <c r="C13" s="3"/>
    </row>
    <row r="14" customFormat="false" ht="30" hidden="false" customHeight="true" outlineLevel="0" collapsed="false">
      <c r="B14" s="5" t="s">
        <v>9</v>
      </c>
      <c r="C14" s="6" t="s">
        <v>10</v>
      </c>
    </row>
    <row r="15" customFormat="false" ht="30" hidden="false" customHeight="true" outlineLevel="0" collapsed="false">
      <c r="B15" s="5" t="s">
        <v>11</v>
      </c>
      <c r="C15" s="6" t="s">
        <v>12</v>
      </c>
    </row>
    <row r="16" customFormat="false" ht="30" hidden="false" customHeight="true" outlineLevel="0" collapsed="false">
      <c r="B16" s="5" t="s">
        <v>13</v>
      </c>
      <c r="C16" s="6" t="s">
        <v>14</v>
      </c>
    </row>
    <row r="18" customFormat="false" ht="15" hidden="false" customHeight="false" outlineLevel="0" collapsed="false">
      <c r="B18" s="3" t="s">
        <v>15</v>
      </c>
      <c r="C18" s="3"/>
    </row>
    <row r="19" customFormat="false" ht="15" hidden="false" customHeight="false" outlineLevel="0" collapsed="false">
      <c r="B19" s="7" t="s">
        <v>16</v>
      </c>
      <c r="C19" s="8" t="s">
        <v>17</v>
      </c>
    </row>
    <row r="20" customFormat="false" ht="15" hidden="false" customHeight="false" outlineLevel="0" collapsed="false">
      <c r="B20" s="9" t="s">
        <v>18</v>
      </c>
      <c r="C20" s="8" t="s">
        <v>19</v>
      </c>
    </row>
    <row r="21" customFormat="false" ht="15" hidden="false" customHeight="false" outlineLevel="0" collapsed="false">
      <c r="B21" s="10" t="s">
        <v>20</v>
      </c>
      <c r="C21" s="8" t="s">
        <v>21</v>
      </c>
    </row>
    <row r="23" customFormat="false" ht="15" hidden="false" customHeight="false" outlineLevel="0" collapsed="false">
      <c r="B23" s="3" t="s">
        <v>22</v>
      </c>
      <c r="C23" s="3"/>
    </row>
    <row r="24" customFormat="false" ht="15" hidden="false" customHeight="false" outlineLevel="0" collapsed="false">
      <c r="B24" s="4" t="s">
        <v>23</v>
      </c>
      <c r="C24" s="4"/>
    </row>
    <row r="25" customFormat="false" ht="15" hidden="false" customHeight="false" outlineLevel="0" collapsed="false">
      <c r="B25" s="4" t="s">
        <v>24</v>
      </c>
      <c r="C25" s="4"/>
    </row>
    <row r="26" customFormat="false" ht="15" hidden="false" customHeight="false" outlineLevel="0" collapsed="false">
      <c r="B26" s="4" t="s">
        <v>25</v>
      </c>
      <c r="C26" s="4"/>
    </row>
    <row r="27" customFormat="false" ht="15" hidden="false" customHeight="false" outlineLevel="0" collapsed="false">
      <c r="B27" s="4" t="s">
        <v>26</v>
      </c>
      <c r="C27" s="4"/>
    </row>
    <row r="28" customFormat="false" ht="15" hidden="false" customHeight="false" outlineLevel="0" collapsed="false">
      <c r="B28" s="4" t="s">
        <v>27</v>
      </c>
      <c r="C28" s="4"/>
    </row>
    <row r="30" customFormat="false" ht="15" hidden="false" customHeight="false" outlineLevel="0" collapsed="false">
      <c r="B30" s="11" t="s">
        <v>28</v>
      </c>
      <c r="C30" s="11"/>
    </row>
    <row r="31" customFormat="false" ht="27.75" hidden="false" customHeight="true" outlineLevel="0" collapsed="false">
      <c r="B31" s="12" t="s">
        <v>29</v>
      </c>
      <c r="C31" s="12"/>
    </row>
  </sheetData>
  <mergeCells count="19">
    <mergeCell ref="B2:C2"/>
    <mergeCell ref="B3:C3"/>
    <mergeCell ref="B5:C5"/>
    <mergeCell ref="B6:C6"/>
    <mergeCell ref="B7:C7"/>
    <mergeCell ref="B8:C8"/>
    <mergeCell ref="B9:C9"/>
    <mergeCell ref="B10:C10"/>
    <mergeCell ref="B11:C11"/>
    <mergeCell ref="B13:C13"/>
    <mergeCell ref="B18:C18"/>
    <mergeCell ref="B23:C23"/>
    <mergeCell ref="B24:C24"/>
    <mergeCell ref="B25:C25"/>
    <mergeCell ref="B26:C26"/>
    <mergeCell ref="B27:C27"/>
    <mergeCell ref="B28:C28"/>
    <mergeCell ref="B30:C30"/>
    <mergeCell ref="B31:C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" min="3" style="0" width="20"/>
    <col collapsed="false" customWidth="true" hidden="false" outlineLevel="0" max="4" min="4" style="0" width="46"/>
  </cols>
  <sheetData>
    <row r="2" customFormat="false" ht="17.35" hidden="false" customHeight="false" outlineLevel="0" collapsed="false">
      <c r="B2" s="13" t="s">
        <v>30</v>
      </c>
    </row>
    <row r="3" customFormat="false" ht="15" hidden="false" customHeight="false" outlineLevel="0" collapsed="false">
      <c r="B3" s="14" t="s">
        <v>31</v>
      </c>
    </row>
    <row r="5" customFormat="false" ht="15" hidden="false" customHeight="false" outlineLevel="0" collapsed="false">
      <c r="B5" s="15" t="s">
        <v>32</v>
      </c>
    </row>
    <row r="6" customFormat="false" ht="15" hidden="false" customHeight="false" outlineLevel="0" collapsed="false">
      <c r="B6" s="16" t="s">
        <v>33</v>
      </c>
      <c r="C6" s="17" t="s">
        <v>34</v>
      </c>
      <c r="D6" s="14" t="s">
        <v>35</v>
      </c>
    </row>
    <row r="7" customFormat="false" ht="15" hidden="false" customHeight="false" outlineLevel="0" collapsed="false">
      <c r="B7" s="16" t="s">
        <v>36</v>
      </c>
      <c r="C7" s="18" t="n">
        <v>46027</v>
      </c>
      <c r="D7" s="14" t="s">
        <v>37</v>
      </c>
    </row>
    <row r="8" customFormat="false" ht="15" hidden="false" customHeight="false" outlineLevel="0" collapsed="false">
      <c r="B8" s="16" t="s">
        <v>38</v>
      </c>
      <c r="C8" s="19" t="n">
        <v>250000</v>
      </c>
      <c r="D8" s="14" t="s">
        <v>39</v>
      </c>
    </row>
    <row r="10" customFormat="false" ht="15" hidden="false" customHeight="false" outlineLevel="0" collapsed="false">
      <c r="B10" s="15" t="s">
        <v>40</v>
      </c>
      <c r="D10" s="14" t="s">
        <v>41</v>
      </c>
    </row>
    <row r="11" customFormat="false" ht="15" hidden="false" customHeight="false" outlineLevel="0" collapsed="false">
      <c r="B11" s="16" t="s">
        <v>42</v>
      </c>
      <c r="C11" s="20" t="n">
        <v>75</v>
      </c>
      <c r="D11" s="14" t="s">
        <v>43</v>
      </c>
    </row>
    <row r="12" customFormat="false" ht="15" hidden="false" customHeight="false" outlineLevel="0" collapsed="false">
      <c r="B12" s="16" t="s">
        <v>44</v>
      </c>
      <c r="C12" s="20" t="n">
        <v>45</v>
      </c>
      <c r="D12" s="14" t="s">
        <v>45</v>
      </c>
    </row>
    <row r="13" customFormat="false" ht="15" hidden="false" customHeight="false" outlineLevel="0" collapsed="false">
      <c r="B13" s="16" t="s">
        <v>46</v>
      </c>
      <c r="C13" s="19" t="n">
        <v>50000</v>
      </c>
      <c r="D13" s="14" t="s">
        <v>47</v>
      </c>
    </row>
    <row r="15" customFormat="false" ht="15" hidden="false" customHeight="false" outlineLevel="0" collapsed="false">
      <c r="B15" s="15" t="s">
        <v>48</v>
      </c>
    </row>
    <row r="16" customFormat="false" ht="15" hidden="false" customHeight="false" outlineLevel="0" collapsed="false">
      <c r="B16" s="4" t="s">
        <v>49</v>
      </c>
      <c r="C16" s="4"/>
      <c r="D16" s="4"/>
    </row>
    <row r="17" customFormat="false" ht="15" hidden="false" customHeight="false" outlineLevel="0" collapsed="false">
      <c r="B17" s="4" t="s">
        <v>50</v>
      </c>
      <c r="C17" s="4"/>
      <c r="D17" s="4"/>
    </row>
    <row r="18" customFormat="false" ht="15" hidden="false" customHeight="false" outlineLevel="0" collapsed="false">
      <c r="B18" s="4" t="s">
        <v>51</v>
      </c>
      <c r="C18" s="4"/>
      <c r="D18" s="4"/>
    </row>
  </sheetData>
  <mergeCells count="3">
    <mergeCell ref="B16:D16"/>
    <mergeCell ref="B17:D17"/>
    <mergeCell ref="B18:D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Q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3" min="3" style="0" width="3"/>
    <col collapsed="false" customWidth="true" hidden="false" outlineLevel="0" max="16" min="4" style="0" width="13"/>
    <col collapsed="false" customWidth="true" hidden="false" outlineLevel="0" max="17" min="17" style="0" width="15"/>
  </cols>
  <sheetData>
    <row r="2" customFormat="false" ht="17.35" hidden="false" customHeight="false" outlineLevel="0" collapsed="false">
      <c r="B2" s="13" t="s">
        <v>52</v>
      </c>
    </row>
    <row r="3" customFormat="false" ht="15" hidden="false" customHeight="false" outlineLevel="0" collapsed="false">
      <c r="B3" s="21" t="str">
        <f aca="false">Paramètres!C6</f>
        <v>Votre société</v>
      </c>
    </row>
    <row r="5" customFormat="false" ht="15" hidden="false" customHeight="false" outlineLevel="0" collapsed="false">
      <c r="B5" s="22" t="s">
        <v>53</v>
      </c>
      <c r="C5" s="23"/>
      <c r="D5" s="24" t="n">
        <f aca="false">Paramètres!$C$7</f>
        <v>46027</v>
      </c>
      <c r="E5" s="24" t="n">
        <f aca="false">D5+7</f>
        <v>46034</v>
      </c>
      <c r="F5" s="24" t="n">
        <f aca="false">E5+7</f>
        <v>46041</v>
      </c>
      <c r="G5" s="24" t="n">
        <f aca="false">F5+7</f>
        <v>46048</v>
      </c>
      <c r="H5" s="24" t="n">
        <f aca="false">G5+7</f>
        <v>46055</v>
      </c>
      <c r="I5" s="24" t="n">
        <f aca="false">H5+7</f>
        <v>46062</v>
      </c>
      <c r="J5" s="24" t="n">
        <f aca="false">I5+7</f>
        <v>46069</v>
      </c>
      <c r="K5" s="24" t="n">
        <f aca="false">J5+7</f>
        <v>46076</v>
      </c>
      <c r="L5" s="24" t="n">
        <f aca="false">K5+7</f>
        <v>46083</v>
      </c>
      <c r="M5" s="24" t="n">
        <f aca="false">L5+7</f>
        <v>46090</v>
      </c>
      <c r="N5" s="24" t="n">
        <f aca="false">M5+7</f>
        <v>46097</v>
      </c>
      <c r="O5" s="24" t="n">
        <f aca="false">N5+7</f>
        <v>46104</v>
      </c>
      <c r="P5" s="24" t="n">
        <f aca="false">O5+7</f>
        <v>46111</v>
      </c>
      <c r="Q5" s="25" t="s">
        <v>54</v>
      </c>
    </row>
    <row r="7" customFormat="false" ht="15" hidden="false" customHeight="false" outlineLevel="0" collapsed="false">
      <c r="B7" s="26" t="s">
        <v>55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customFormat="false" ht="15" hidden="false" customHeight="false" outlineLevel="0" collapsed="false">
      <c r="B8" s="16" t="s">
        <v>56</v>
      </c>
      <c r="C8" s="28"/>
      <c r="D8" s="29" t="n">
        <v>180000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 t="n">
        <f aca="false">SUM(D8:P8)</f>
        <v>180000</v>
      </c>
    </row>
    <row r="9" customFormat="false" ht="15" hidden="false" customHeight="false" outlineLevel="0" collapsed="false">
      <c r="B9" s="16" t="s">
        <v>57</v>
      </c>
      <c r="C9" s="28"/>
      <c r="D9" s="29" t="n">
        <v>25000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30" t="n">
        <f aca="false">SUM(D9:P9)</f>
        <v>25000</v>
      </c>
    </row>
    <row r="10" customFormat="false" ht="15" hidden="false" customHeight="false" outlineLevel="0" collapsed="false">
      <c r="B10" s="16" t="s">
        <v>58</v>
      </c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30" t="n">
        <f aca="false">SUM(D10:P10)</f>
        <v>0</v>
      </c>
    </row>
    <row r="11" customFormat="false" ht="15" hidden="false" customHeight="false" outlineLevel="0" collapsed="false">
      <c r="B11" s="16" t="s">
        <v>59</v>
      </c>
      <c r="C11" s="28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30" t="n">
        <f aca="false">SUM(D11:P11)</f>
        <v>0</v>
      </c>
    </row>
    <row r="12" customFormat="false" ht="15" hidden="false" customHeight="false" outlineLevel="0" collapsed="false">
      <c r="B12" s="16" t="s">
        <v>60</v>
      </c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0" t="n">
        <f aca="false">SUM(D12:P12)</f>
        <v>0</v>
      </c>
    </row>
    <row r="13" customFormat="false" ht="15" hidden="false" customHeight="false" outlineLevel="0" collapsed="false">
      <c r="B13" s="16" t="s">
        <v>61</v>
      </c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30" t="n">
        <f aca="false">SUM(D13:P13)</f>
        <v>0</v>
      </c>
    </row>
    <row r="14" customFormat="false" ht="15" hidden="false" customHeight="false" outlineLevel="0" collapsed="false">
      <c r="B14" s="16" t="s">
        <v>62</v>
      </c>
      <c r="C14" s="28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30" t="n">
        <f aca="false">SUM(D14:P14)</f>
        <v>0</v>
      </c>
    </row>
    <row r="15" customFormat="false" ht="15" hidden="false" customHeight="false" outlineLevel="0" collapsed="false">
      <c r="B15" s="16" t="s">
        <v>63</v>
      </c>
      <c r="C15" s="28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30" t="n">
        <f aca="false">SUM(D15:P15)</f>
        <v>0</v>
      </c>
    </row>
    <row r="16" customFormat="false" ht="15" hidden="false" customHeight="false" outlineLevel="0" collapsed="false">
      <c r="B16" s="31" t="s">
        <v>64</v>
      </c>
      <c r="C16" s="32"/>
      <c r="D16" s="33" t="n">
        <f aca="false">SUM(D8:D15)</f>
        <v>205000</v>
      </c>
      <c r="E16" s="33" t="n">
        <f aca="false">SUM(E8:E15)</f>
        <v>0</v>
      </c>
      <c r="F16" s="33" t="n">
        <f aca="false">SUM(F8:F15)</f>
        <v>0</v>
      </c>
      <c r="G16" s="33" t="n">
        <f aca="false">SUM(G8:G15)</f>
        <v>0</v>
      </c>
      <c r="H16" s="33" t="n">
        <f aca="false">SUM(H8:H15)</f>
        <v>0</v>
      </c>
      <c r="I16" s="33" t="n">
        <f aca="false">SUM(I8:I15)</f>
        <v>0</v>
      </c>
      <c r="J16" s="33" t="n">
        <f aca="false">SUM(J8:J15)</f>
        <v>0</v>
      </c>
      <c r="K16" s="33" t="n">
        <f aca="false">SUM(K8:K15)</f>
        <v>0</v>
      </c>
      <c r="L16" s="33" t="n">
        <f aca="false">SUM(L8:L15)</f>
        <v>0</v>
      </c>
      <c r="M16" s="33" t="n">
        <f aca="false">SUM(M8:M15)</f>
        <v>0</v>
      </c>
      <c r="N16" s="33" t="n">
        <f aca="false">SUM(N8:N15)</f>
        <v>0</v>
      </c>
      <c r="O16" s="33" t="n">
        <f aca="false">SUM(O8:O15)</f>
        <v>0</v>
      </c>
      <c r="P16" s="33" t="n">
        <f aca="false">SUM(P8:P15)</f>
        <v>0</v>
      </c>
      <c r="Q16" s="33" t="n">
        <f aca="false">SUM(Q8:Q15)</f>
        <v>205000</v>
      </c>
    </row>
    <row r="18" customFormat="false" ht="15" hidden="false" customHeight="false" outlineLevel="0" collapsed="false">
      <c r="B18" s="26" t="s">
        <v>65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customFormat="false" ht="15" hidden="false" customHeight="false" outlineLevel="0" collapsed="false">
      <c r="B19" s="16" t="s">
        <v>66</v>
      </c>
      <c r="C19" s="28"/>
      <c r="D19" s="29" t="n">
        <v>95000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30" t="n">
        <f aca="false">SUM(D19:P19)</f>
        <v>95000</v>
      </c>
    </row>
    <row r="20" customFormat="false" ht="15" hidden="false" customHeight="false" outlineLevel="0" collapsed="false">
      <c r="B20" s="16" t="s">
        <v>67</v>
      </c>
      <c r="C20" s="28"/>
      <c r="D20" s="29" t="n">
        <v>62000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30" t="n">
        <f aca="false">SUM(D20:P20)</f>
        <v>62000</v>
      </c>
    </row>
    <row r="21" customFormat="false" ht="15" hidden="false" customHeight="false" outlineLevel="0" collapsed="false">
      <c r="B21" s="16" t="s">
        <v>68</v>
      </c>
      <c r="C21" s="28"/>
      <c r="D21" s="29" t="n">
        <v>21000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30" t="n">
        <f aca="false">SUM(D21:P21)</f>
        <v>21000</v>
      </c>
    </row>
    <row r="22" customFormat="false" ht="15" hidden="false" customHeight="false" outlineLevel="0" collapsed="false">
      <c r="B22" s="16" t="s">
        <v>69</v>
      </c>
      <c r="C22" s="28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30" t="n">
        <f aca="false">SUM(D22:P22)</f>
        <v>0</v>
      </c>
    </row>
    <row r="23" customFormat="false" ht="15" hidden="false" customHeight="false" outlineLevel="0" collapsed="false">
      <c r="B23" s="16" t="s">
        <v>70</v>
      </c>
      <c r="C23" s="28"/>
      <c r="D23" s="29" t="n">
        <v>34000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30" t="n">
        <f aca="false">SUM(D23:P23)</f>
        <v>34000</v>
      </c>
    </row>
    <row r="24" customFormat="false" ht="15" hidden="false" customHeight="false" outlineLevel="0" collapsed="false">
      <c r="B24" s="16" t="s">
        <v>71</v>
      </c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30" t="n">
        <f aca="false">SUM(D24:P24)</f>
        <v>0</v>
      </c>
    </row>
    <row r="25" customFormat="false" ht="15" hidden="false" customHeight="false" outlineLevel="0" collapsed="false">
      <c r="B25" s="16" t="s">
        <v>72</v>
      </c>
      <c r="C25" s="28"/>
      <c r="D25" s="29" t="n">
        <v>18000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30" t="n">
        <f aca="false">SUM(D25:P25)</f>
        <v>18000</v>
      </c>
    </row>
    <row r="26" customFormat="false" ht="15" hidden="false" customHeight="false" outlineLevel="0" collapsed="false">
      <c r="B26" s="16" t="s">
        <v>73</v>
      </c>
      <c r="C26" s="28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30" t="n">
        <f aca="false">SUM(D26:P26)</f>
        <v>0</v>
      </c>
    </row>
    <row r="27" customFormat="false" ht="15" hidden="false" customHeight="false" outlineLevel="0" collapsed="false">
      <c r="B27" s="16" t="s">
        <v>74</v>
      </c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 t="n">
        <f aca="false">SUM(D27:P27)</f>
        <v>0</v>
      </c>
    </row>
    <row r="28" customFormat="false" ht="15" hidden="false" customHeight="false" outlineLevel="0" collapsed="false">
      <c r="B28" s="16" t="s">
        <v>75</v>
      </c>
      <c r="C28" s="28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0" t="n">
        <f aca="false">SUM(D28:P28)</f>
        <v>0</v>
      </c>
    </row>
    <row r="29" customFormat="false" ht="15" hidden="false" customHeight="false" outlineLevel="0" collapsed="false">
      <c r="B29" s="16" t="s">
        <v>76</v>
      </c>
      <c r="C29" s="28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30" t="n">
        <f aca="false">SUM(D29:P29)</f>
        <v>0</v>
      </c>
    </row>
    <row r="30" customFormat="false" ht="15" hidden="false" customHeight="false" outlineLevel="0" collapsed="false">
      <c r="B30" s="16" t="s">
        <v>77</v>
      </c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30" t="n">
        <f aca="false">SUM(D30:P30)</f>
        <v>0</v>
      </c>
    </row>
    <row r="31" customFormat="false" ht="15" hidden="false" customHeight="false" outlineLevel="0" collapsed="false">
      <c r="B31" s="16" t="s">
        <v>78</v>
      </c>
      <c r="C31" s="28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30" t="n">
        <f aca="false">SUM(D31:P31)</f>
        <v>0</v>
      </c>
    </row>
    <row r="32" customFormat="false" ht="15" hidden="false" customHeight="false" outlineLevel="0" collapsed="false">
      <c r="B32" s="31" t="s">
        <v>79</v>
      </c>
      <c r="C32" s="32"/>
      <c r="D32" s="33" t="n">
        <f aca="false">SUM(D19:D31)</f>
        <v>230000</v>
      </c>
      <c r="E32" s="33" t="n">
        <f aca="false">SUM(E19:E31)</f>
        <v>0</v>
      </c>
      <c r="F32" s="33" t="n">
        <f aca="false">SUM(F19:F31)</f>
        <v>0</v>
      </c>
      <c r="G32" s="33" t="n">
        <f aca="false">SUM(G19:G31)</f>
        <v>0</v>
      </c>
      <c r="H32" s="33" t="n">
        <f aca="false">SUM(H19:H31)</f>
        <v>0</v>
      </c>
      <c r="I32" s="33" t="n">
        <f aca="false">SUM(I19:I31)</f>
        <v>0</v>
      </c>
      <c r="J32" s="33" t="n">
        <f aca="false">SUM(J19:J31)</f>
        <v>0</v>
      </c>
      <c r="K32" s="33" t="n">
        <f aca="false">SUM(K19:K31)</f>
        <v>0</v>
      </c>
      <c r="L32" s="33" t="n">
        <f aca="false">SUM(L19:L31)</f>
        <v>0</v>
      </c>
      <c r="M32" s="33" t="n">
        <f aca="false">SUM(M19:M31)</f>
        <v>0</v>
      </c>
      <c r="N32" s="33" t="n">
        <f aca="false">SUM(N19:N31)</f>
        <v>0</v>
      </c>
      <c r="O32" s="33" t="n">
        <f aca="false">SUM(O19:O31)</f>
        <v>0</v>
      </c>
      <c r="P32" s="33" t="n">
        <f aca="false">SUM(P19:P31)</f>
        <v>0</v>
      </c>
      <c r="Q32" s="33" t="n">
        <f aca="false">SUM(Q19:Q31)</f>
        <v>230000</v>
      </c>
    </row>
    <row r="34" customFormat="false" ht="15" hidden="false" customHeight="false" outlineLevel="0" collapsed="false">
      <c r="B34" s="31" t="s">
        <v>80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customFormat="false" ht="15" hidden="false" customHeight="false" outlineLevel="0" collapsed="false">
      <c r="B35" s="31" t="s">
        <v>81</v>
      </c>
      <c r="C35" s="32"/>
      <c r="D35" s="33" t="n">
        <f aca="false">D16-D32</f>
        <v>-25000</v>
      </c>
      <c r="E35" s="33" t="n">
        <f aca="false">E16-E32</f>
        <v>0</v>
      </c>
      <c r="F35" s="33" t="n">
        <f aca="false">F16-F32</f>
        <v>0</v>
      </c>
      <c r="G35" s="33" t="n">
        <f aca="false">G16-G32</f>
        <v>0</v>
      </c>
      <c r="H35" s="33" t="n">
        <f aca="false">H16-H32</f>
        <v>0</v>
      </c>
      <c r="I35" s="33" t="n">
        <f aca="false">I16-I32</f>
        <v>0</v>
      </c>
      <c r="J35" s="33" t="n">
        <f aca="false">J16-J32</f>
        <v>0</v>
      </c>
      <c r="K35" s="33" t="n">
        <f aca="false">K16-K32</f>
        <v>0</v>
      </c>
      <c r="L35" s="33" t="n">
        <f aca="false">L16-L32</f>
        <v>0</v>
      </c>
      <c r="M35" s="33" t="n">
        <f aca="false">M16-M32</f>
        <v>0</v>
      </c>
      <c r="N35" s="33" t="n">
        <f aca="false">N16-N32</f>
        <v>0</v>
      </c>
      <c r="O35" s="33" t="n">
        <f aca="false">O16-O32</f>
        <v>0</v>
      </c>
      <c r="P35" s="33" t="n">
        <f aca="false">P16-P32</f>
        <v>0</v>
      </c>
      <c r="Q35" s="33" t="n">
        <f aca="false">Q16-Q32</f>
        <v>-25000</v>
      </c>
    </row>
    <row r="36" customFormat="false" ht="15" hidden="false" customHeight="false" outlineLevel="0" collapsed="false">
      <c r="B36" s="16" t="s">
        <v>82</v>
      </c>
      <c r="C36" s="28"/>
      <c r="D36" s="34" t="n">
        <f aca="false">Paramètres!$C$8</f>
        <v>250000</v>
      </c>
      <c r="E36" s="30" t="n">
        <f aca="false">D37</f>
        <v>225000</v>
      </c>
      <c r="F36" s="30" t="n">
        <f aca="false">E37</f>
        <v>225000</v>
      </c>
      <c r="G36" s="30" t="n">
        <f aca="false">F37</f>
        <v>225000</v>
      </c>
      <c r="H36" s="30" t="n">
        <f aca="false">G37</f>
        <v>225000</v>
      </c>
      <c r="I36" s="30" t="n">
        <f aca="false">H37</f>
        <v>225000</v>
      </c>
      <c r="J36" s="30" t="n">
        <f aca="false">I37</f>
        <v>225000</v>
      </c>
      <c r="K36" s="30" t="n">
        <f aca="false">J37</f>
        <v>225000</v>
      </c>
      <c r="L36" s="30" t="n">
        <f aca="false">K37</f>
        <v>225000</v>
      </c>
      <c r="M36" s="30" t="n">
        <f aca="false">L37</f>
        <v>225000</v>
      </c>
      <c r="N36" s="30" t="n">
        <f aca="false">M37</f>
        <v>225000</v>
      </c>
      <c r="O36" s="30" t="n">
        <f aca="false">N37</f>
        <v>225000</v>
      </c>
      <c r="P36" s="30" t="n">
        <f aca="false">O37</f>
        <v>225000</v>
      </c>
      <c r="Q36" s="34" t="n">
        <f aca="false">Paramètres!$C$8</f>
        <v>250000</v>
      </c>
    </row>
    <row r="37" customFormat="false" ht="21.75" hidden="false" customHeight="true" outlineLevel="0" collapsed="false">
      <c r="B37" s="35" t="s">
        <v>83</v>
      </c>
      <c r="C37" s="36"/>
      <c r="D37" s="37" t="n">
        <f aca="false">D36+D35</f>
        <v>225000</v>
      </c>
      <c r="E37" s="37" t="n">
        <f aca="false">E36+E35</f>
        <v>225000</v>
      </c>
      <c r="F37" s="37" t="n">
        <f aca="false">F36+F35</f>
        <v>225000</v>
      </c>
      <c r="G37" s="37" t="n">
        <f aca="false">G36+G35</f>
        <v>225000</v>
      </c>
      <c r="H37" s="37" t="n">
        <f aca="false">H36+H35</f>
        <v>225000</v>
      </c>
      <c r="I37" s="37" t="n">
        <f aca="false">I36+I35</f>
        <v>225000</v>
      </c>
      <c r="J37" s="37" t="n">
        <f aca="false">J36+J35</f>
        <v>225000</v>
      </c>
      <c r="K37" s="37" t="n">
        <f aca="false">K36+K35</f>
        <v>225000</v>
      </c>
      <c r="L37" s="37" t="n">
        <f aca="false">L36+L35</f>
        <v>225000</v>
      </c>
      <c r="M37" s="37" t="n">
        <f aca="false">M36+M35</f>
        <v>225000</v>
      </c>
      <c r="N37" s="37" t="n">
        <f aca="false">N36+N35</f>
        <v>225000</v>
      </c>
      <c r="O37" s="37" t="n">
        <f aca="false">O36+O35</f>
        <v>225000</v>
      </c>
      <c r="P37" s="37" t="n">
        <f aca="false">P36+P35</f>
        <v>225000</v>
      </c>
      <c r="Q37" s="37" t="n">
        <f aca="false">Q36+Q35</f>
        <v>225000</v>
      </c>
    </row>
    <row r="39" customFormat="false" ht="15" hidden="false" customHeight="false" outlineLevel="0" collapsed="false">
      <c r="B39" s="26" t="s">
        <v>84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customFormat="false" ht="15" hidden="false" customHeight="false" outlineLevel="0" collapsed="false">
      <c r="B40" s="38" t="s">
        <v>85</v>
      </c>
      <c r="C40" s="28"/>
      <c r="D40" s="39" t="n">
        <f aca="false">MIN(D37:P37)</f>
        <v>225000</v>
      </c>
      <c r="E40" s="39"/>
      <c r="F40" s="2" t="s">
        <v>86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customFormat="false" ht="15" hidden="false" customHeight="false" outlineLevel="0" collapsed="false">
      <c r="B41" s="38" t="s">
        <v>87</v>
      </c>
      <c r="C41" s="28"/>
      <c r="D41" s="40" t="n">
        <f aca="false">INDEX(D5:P5,MATCH(MIN(D37:P37),D37:P37,0))</f>
        <v>46027</v>
      </c>
      <c r="E41" s="40"/>
      <c r="F41" s="2" t="s">
        <v>88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customFormat="false" ht="15" hidden="false" customHeight="false" outlineLevel="0" collapsed="false">
      <c r="B42" s="38" t="s">
        <v>89</v>
      </c>
      <c r="C42" s="28"/>
      <c r="D42" s="39" t="n">
        <f aca="false">MIN(D37:P37)-Paramètres!$C$13</f>
        <v>175000</v>
      </c>
      <c r="E42" s="39"/>
      <c r="F42" s="2" t="s">
        <v>90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customFormat="false" ht="15" hidden="false" customHeight="false" outlineLevel="0" collapsed="false">
      <c r="B43" s="38" t="s">
        <v>91</v>
      </c>
      <c r="C43" s="28"/>
      <c r="D43" s="41" t="n">
        <f aca="false">COUNTIF(D37:P37,"&lt;"&amp;Paramètres!$C$13)</f>
        <v>0</v>
      </c>
      <c r="E43" s="41"/>
      <c r="F43" s="2" t="s">
        <v>92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customFormat="false" ht="15" hidden="false" customHeight="false" outlineLevel="0" collapsed="false">
      <c r="B44" s="38" t="s">
        <v>93</v>
      </c>
      <c r="C44" s="28"/>
      <c r="D44" s="39" t="n">
        <f aca="false">Q16</f>
        <v>205000</v>
      </c>
      <c r="E44" s="39"/>
      <c r="F44" s="2" t="s">
        <v>94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customFormat="false" ht="15" hidden="false" customHeight="false" outlineLevel="0" collapsed="false">
      <c r="B45" s="38" t="s">
        <v>95</v>
      </c>
      <c r="C45" s="28"/>
      <c r="D45" s="39" t="n">
        <f aca="false">Q32</f>
        <v>230000</v>
      </c>
      <c r="E45" s="39"/>
      <c r="F45" s="2" t="s">
        <v>94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7" customFormat="false" ht="15" hidden="false" customHeight="false" outlineLevel="0" collapsed="false">
      <c r="B47" s="42" t="s">
        <v>96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</sheetData>
  <mergeCells count="13">
    <mergeCell ref="D40:E40"/>
    <mergeCell ref="F40:Q40"/>
    <mergeCell ref="D41:E41"/>
    <mergeCell ref="F41:Q41"/>
    <mergeCell ref="D42:E42"/>
    <mergeCell ref="F42:Q42"/>
    <mergeCell ref="D43:E43"/>
    <mergeCell ref="F43:Q43"/>
    <mergeCell ref="D44:E44"/>
    <mergeCell ref="F44:Q44"/>
    <mergeCell ref="D45:E45"/>
    <mergeCell ref="F45:Q45"/>
    <mergeCell ref="B47:Q47"/>
  </mergeCells>
  <conditionalFormatting sqref="D37:P37">
    <cfRule type="cellIs" priority="2" operator="lessThan" aboveAverage="0" equalAverage="0" bottom="0" percent="0" rank="0" text="" dxfId="0">
      <formula>Paramètres!$C$13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2026-09-20T21:56:55Z</dcterms:created>
  <dc:creator>openpyxl</dc:creator>
  <dc:description/>
  <dc:language>en-US</dc:language>
  <cp:lastModifiedBy/>
  <dcterms:modified xsi:type="dcterms:W3CDTF">2026-09-20T21:56:57Z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